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0490" windowHeight="7365" activeTab="0"/>
  </bookViews>
  <sheets>
    <sheet name="W&amp;B" sheetId="1" r:id="rId1"/>
  </sheets>
  <definedNames>
    <definedName name="_xlnm.Print_Area" localSheetId="0">'W&amp;B'!$A$1:$E$40</definedName>
  </definedNames>
  <calcPr fullCalcOnLoad="1"/>
</workbook>
</file>

<file path=xl/sharedStrings.xml><?xml version="1.0" encoding="utf-8"?>
<sst xmlns="http://schemas.openxmlformats.org/spreadsheetml/2006/main" count="20" uniqueCount="20">
  <si>
    <t>Weight and Balance Worksheet</t>
  </si>
  <si>
    <t>1974 Cessna 150L</t>
  </si>
  <si>
    <t>G-BBJX</t>
  </si>
  <si>
    <t>Item</t>
  </si>
  <si>
    <t>Weight</t>
  </si>
  <si>
    <t>Arm</t>
  </si>
  <si>
    <t>Moment</t>
  </si>
  <si>
    <t>Aircraft Licensed Empty Weight</t>
  </si>
  <si>
    <t>Seat Occupancy Table:</t>
  </si>
  <si>
    <t>Fuel (22.5 US Gallons Maximum)</t>
  </si>
  <si>
    <t>Pilot:</t>
  </si>
  <si>
    <t>Front Seats (lbs)</t>
  </si>
  <si>
    <t>Copilot:</t>
  </si>
  <si>
    <t>Baggage Area (159 lbs Maxiumum)</t>
  </si>
  <si>
    <t>(N/A)</t>
  </si>
  <si>
    <t>Total</t>
  </si>
  <si>
    <t>Remaining Useful Load:</t>
  </si>
  <si>
    <t>USAGE:</t>
  </si>
  <si>
    <t>Fill out the areas in GREEN</t>
  </si>
  <si>
    <t>Normal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</si>
</sst>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&quot; gal&quot;"/>
  </numFmts>
  <fonts count="50">
    <font>
      <sz val="9"/>
      <name val="Geneva"/>
      <family val="2"/>
    </font>
    <font>
      <sz val="11"/>
      <name val="Calibri"/>
      <family val="2"/>
    </font>
    <font>
      <b/>
      <sz val="12"/>
      <name val="Geneva"/>
      <family val="2"/>
    </font>
    <font>
      <b/>
      <sz val="14"/>
      <name val="Geneva"/>
      <family val="2"/>
    </font>
    <font>
      <b/>
      <sz val="9"/>
      <name val="Geneva"/>
      <family val="2"/>
    </font>
    <font>
      <sz val="9"/>
      <color indexed="23"/>
      <name val="Geneva"/>
      <family val="2"/>
    </font>
    <font>
      <b/>
      <sz val="9"/>
      <color indexed="9"/>
      <name val="Geneva"/>
      <family val="2"/>
    </font>
    <font>
      <sz val="9"/>
      <color indexed="9"/>
      <name val="Geneva"/>
      <family val="2"/>
    </font>
    <font>
      <b/>
      <sz val="9"/>
      <color indexed="16"/>
      <name val="Geneva"/>
      <family val="2"/>
    </font>
    <font>
      <u val="single"/>
      <sz val="9"/>
      <color indexed="12"/>
      <name val="Geneva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53"/>
      <name val="Calibri"/>
      <family val="2"/>
    </font>
    <font>
      <u val="single"/>
      <sz val="9"/>
      <color indexed="36"/>
      <name val="Geneva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9.75"/>
      <color indexed="8"/>
      <name val="Geneva"/>
      <family val="0"/>
    </font>
    <font>
      <sz val="11"/>
      <color indexed="8"/>
      <name val="Geneva"/>
      <family val="0"/>
    </font>
    <font>
      <b/>
      <sz val="9.75"/>
      <color indexed="8"/>
      <name val="Geneva"/>
      <family val="0"/>
    </font>
    <font>
      <sz val="8"/>
      <color indexed="8"/>
      <name val="Geneva"/>
      <family val="0"/>
    </font>
    <font>
      <b/>
      <sz val="9"/>
      <color indexed="57"/>
      <name val="Genev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35" fillId="4" borderId="1" applyNumberFormat="0" applyAlignment="0" applyProtection="0"/>
    <xf numFmtId="0" fontId="36" fillId="0" borderId="2" applyNumberFormat="0" applyFill="0" applyAlignment="0" applyProtection="0"/>
    <xf numFmtId="0" fontId="11" fillId="5" borderId="3" applyNumberFormat="0" applyFont="0" applyAlignment="0" applyProtection="0"/>
    <xf numFmtId="0" fontId="33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8" borderId="5" applyNumberFormat="0" applyAlignment="0" applyProtection="0"/>
    <xf numFmtId="0" fontId="34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1" borderId="6" applyNumberFormat="0" applyAlignment="0" applyProtection="0"/>
    <xf numFmtId="0" fontId="33" fillId="12" borderId="0" applyNumberFormat="0" applyBorder="0" applyAlignment="0" applyProtection="0"/>
    <xf numFmtId="0" fontId="45" fillId="11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33" borderId="9" xfId="0" applyFont="1" applyFill="1" applyBorder="1" applyAlignment="1">
      <alignment vertical="center"/>
    </xf>
    <xf numFmtId="0" fontId="0" fillId="33" borderId="9" xfId="0" applyFill="1" applyBorder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/>
    </xf>
    <xf numFmtId="0" fontId="3" fillId="33" borderId="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16" applyNumberFormat="1" applyFont="1" applyAlignment="1">
      <alignment horizontal="right"/>
    </xf>
    <xf numFmtId="4" fontId="5" fillId="0" borderId="0" xfId="16" applyNumberFormat="1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80" fontId="4" fillId="34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right"/>
    </xf>
    <xf numFmtId="0" fontId="4" fillId="34" borderId="14" xfId="0" applyFont="1" applyFill="1" applyBorder="1" applyAlignment="1">
      <alignment/>
    </xf>
    <xf numFmtId="4" fontId="4" fillId="35" borderId="15" xfId="16" applyNumberFormat="1" applyFont="1" applyFill="1" applyBorder="1" applyAlignment="1" applyProtection="1">
      <alignment horizontal="right"/>
      <protection/>
    </xf>
    <xf numFmtId="0" fontId="4" fillId="34" borderId="16" xfId="0" applyFont="1" applyFill="1" applyBorder="1" applyAlignment="1">
      <alignment/>
    </xf>
    <xf numFmtId="4" fontId="4" fillId="34" borderId="17" xfId="16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/>
    </xf>
    <xf numFmtId="0" fontId="0" fillId="35" borderId="14" xfId="0" applyFill="1" applyBorder="1" applyAlignment="1">
      <alignment/>
    </xf>
    <xf numFmtId="0" fontId="0" fillId="35" borderId="19" xfId="0" applyFill="1" applyBorder="1" applyAlignment="1">
      <alignment/>
    </xf>
    <xf numFmtId="4" fontId="0" fillId="35" borderId="20" xfId="16" applyNumberFormat="1" applyFont="1" applyFill="1" applyBorder="1" applyAlignment="1" applyProtection="1">
      <alignment horizontal="right"/>
      <protection locked="0"/>
    </xf>
    <xf numFmtId="4" fontId="0" fillId="35" borderId="19" xfId="16" applyNumberFormat="1" applyFont="1" applyFill="1" applyBorder="1" applyAlignment="1">
      <alignment horizontal="right"/>
    </xf>
    <xf numFmtId="4" fontId="0" fillId="35" borderId="21" xfId="16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4" fontId="4" fillId="0" borderId="0" xfId="16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176" fontId="7" fillId="0" borderId="0" xfId="0" applyNumberFormat="1" applyFont="1" applyAlignment="1" applyProtection="1">
      <alignment vertical="center"/>
      <protection hidden="1"/>
    </xf>
    <xf numFmtId="4" fontId="8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4" fillId="34" borderId="16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dxfs count="3">
    <dxf>
      <font>
        <b/>
        <i val="0"/>
        <color rgb="FFFFFFFF"/>
      </font>
      <fill>
        <patternFill patternType="solid">
          <fgColor indexed="65"/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5"/>
          <c:y val="0.10325"/>
          <c:w val="0.8535"/>
          <c:h val="0.74825"/>
        </c:manualLayout>
      </c:layout>
      <c:scatterChart>
        <c:scatterStyle val="lineMarker"/>
        <c:varyColors val="0"/>
        <c:ser>
          <c:idx val="1"/>
          <c:order val="0"/>
          <c:tx>
            <c:v>Normal Category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'W&amp;B'!$D$18:$D$23</c:f>
              <c:numCache/>
            </c:numRef>
          </c:xVal>
          <c:yVal>
            <c:numRef>
              <c:f>'W&amp;B'!$E$18:$E$23</c:f>
              <c:numCache/>
            </c:numRef>
          </c:yVal>
          <c:smooth val="0"/>
        </c:ser>
        <c:ser>
          <c:idx val="2"/>
          <c:order val="1"/>
          <c:tx>
            <c:v>Operating point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66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'W&amp;B'!$F$10</c:f>
              <c:numCache/>
            </c:numRef>
          </c:xVal>
          <c:yVal>
            <c:numRef>
              <c:f>'W&amp;B'!$C$8</c:f>
              <c:numCache/>
            </c:numRef>
          </c:yVal>
          <c:smooth val="0"/>
        </c:ser>
        <c:axId val="29981892"/>
        <c:axId val="31246245"/>
      </c:scatterChart>
      <c:valAx>
        <c:axId val="29981892"/>
        <c:scaling>
          <c:orientation val="minMax"/>
          <c:max val="65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Total Moment/1000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1246245"/>
        <c:crossesAt val="1100"/>
        <c:crossBetween val="midCat"/>
        <c:dispUnits/>
        <c:majorUnit val="5"/>
        <c:minorUnit val="1"/>
      </c:valAx>
      <c:valAx>
        <c:axId val="31246245"/>
        <c:scaling>
          <c:orientation val="minMax"/>
          <c:max val="1650"/>
          <c:min val="1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Total Weight (lbs)</a:t>
                </a:r>
              </a:p>
            </c:rich>
          </c:tx>
          <c:layout>
            <c:manualLayout>
              <c:xMode val="factor"/>
              <c:yMode val="factor"/>
              <c:x val="-0.0115"/>
              <c:y val="0.1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9981892"/>
        <c:crosses val="autoZero"/>
        <c:crossBetween val="midCat"/>
        <c:dispUnits/>
        <c:majorUnit val="50"/>
        <c:minorUnit val="10"/>
      </c:valAx>
      <c:spPr>
        <a:solidFill>
          <a:srgbClr val="FFFFCC"/>
        </a:solidFill>
        <a:ln w="12700">
          <a:solid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</c:legendEntry>
      <c:layout>
        <c:manualLayout>
          <c:xMode val="edge"/>
          <c:yMode val="edge"/>
          <c:x val="0.049"/>
          <c:y val="0.006"/>
          <c:w val="0.9205"/>
          <c:h val="0.04675"/>
        </c:manualLayout>
      </c:layout>
      <c:overlay val="0"/>
      <c:spPr>
        <a:solidFill>
          <a:srgbClr val="FFFFCC"/>
        </a:solidFill>
        <a:ln w="3175">
          <a:solid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/>
    </a:ln>
  </c:spPr>
  <c:txPr>
    <a:bodyPr vert="horz" rot="0"/>
    <a:lstStyle/>
    <a:p>
      <a:pPr>
        <a:defRPr lang="en-US" cap="none" sz="9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9525</xdr:rowOff>
    </xdr:from>
    <xdr:to>
      <xdr:col>5</xdr:col>
      <xdr:colOff>0</xdr:colOff>
      <xdr:row>36</xdr:row>
      <xdr:rowOff>123825</xdr:rowOff>
    </xdr:to>
    <xdr:graphicFrame>
      <xdr:nvGraphicFramePr>
        <xdr:cNvPr id="1" name="Chart 9"/>
        <xdr:cNvGraphicFramePr/>
      </xdr:nvGraphicFramePr>
      <xdr:xfrm>
        <a:off x="9525" y="1914525"/>
        <a:ext cx="71628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11</xdr:row>
      <xdr:rowOff>9525</xdr:rowOff>
    </xdr:from>
    <xdr:to>
      <xdr:col>7</xdr:col>
      <xdr:colOff>847725</xdr:colOff>
      <xdr:row>12</xdr:row>
      <xdr:rowOff>28575</xdr:rowOff>
    </xdr:to>
    <xdr:sp macro="[0]!MyPrint">
      <xdr:nvSpPr>
        <xdr:cNvPr id="2" name="AutoShape 10"/>
        <xdr:cNvSpPr>
          <a:spLocks/>
        </xdr:cNvSpPr>
      </xdr:nvSpPr>
      <xdr:spPr>
        <a:xfrm>
          <a:off x="7429500" y="2314575"/>
          <a:ext cx="1714500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1" i="0" u="none" baseline="0">
              <a:solidFill>
                <a:srgbClr val="339966"/>
              </a:solidFill>
              <a:latin typeface="Geneva"/>
              <a:ea typeface="Geneva"/>
              <a:cs typeface="Geneva"/>
            </a:rPr>
            <a:t>PRINT WORKSHEET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23"/>
  <sheetViews>
    <sheetView tabSelected="1" workbookViewId="0" topLeftCell="A1">
      <selection activeCell="C7" sqref="C7"/>
    </sheetView>
  </sheetViews>
  <sheetFormatPr defaultColWidth="9.125" defaultRowHeight="12"/>
  <cols>
    <col min="1" max="1" width="31.375" style="0" customWidth="1"/>
    <col min="2" max="2" width="12.875" style="0" customWidth="1"/>
    <col min="3" max="3" width="13.875" style="2" customWidth="1"/>
    <col min="4" max="4" width="15.875" style="2" customWidth="1"/>
    <col min="5" max="5" width="20.125" style="2" customWidth="1"/>
    <col min="6" max="6" width="3.375" style="0" customWidth="1"/>
    <col min="7" max="16384" width="11.375" style="0" customWidth="1"/>
  </cols>
  <sheetData>
    <row r="1" spans="1:6" ht="21" customHeight="1">
      <c r="A1" s="3" t="s">
        <v>0</v>
      </c>
      <c r="B1" s="4"/>
      <c r="C1" s="5" t="s">
        <v>1</v>
      </c>
      <c r="D1" s="6"/>
      <c r="E1" s="7" t="s">
        <v>2</v>
      </c>
      <c r="F1" s="8"/>
    </row>
    <row r="2" spans="1:5" ht="15.75" customHeight="1">
      <c r="A2" s="9" t="s">
        <v>3</v>
      </c>
      <c r="B2" s="9"/>
      <c r="C2" s="10" t="s">
        <v>4</v>
      </c>
      <c r="D2" s="10" t="s">
        <v>5</v>
      </c>
      <c r="E2" s="10" t="s">
        <v>6</v>
      </c>
    </row>
    <row r="3" spans="1:8" ht="15.75" customHeight="1">
      <c r="A3" s="11" t="s">
        <v>7</v>
      </c>
      <c r="C3" s="12">
        <v>919</v>
      </c>
      <c r="D3" s="13">
        <f>E3/C3</f>
        <v>34</v>
      </c>
      <c r="E3" s="12">
        <v>31246</v>
      </c>
      <c r="G3" s="14" t="s">
        <v>8</v>
      </c>
      <c r="H3" s="15"/>
    </row>
    <row r="4" spans="1:9" ht="18.75" customHeight="1">
      <c r="A4" t="s">
        <v>9</v>
      </c>
      <c r="B4" s="16">
        <v>22.5</v>
      </c>
      <c r="C4" s="13">
        <f>6*B4</f>
        <v>135</v>
      </c>
      <c r="D4" s="12">
        <v>41</v>
      </c>
      <c r="E4" s="13">
        <f>C4*D4</f>
        <v>5535</v>
      </c>
      <c r="G4" s="17" t="s">
        <v>10</v>
      </c>
      <c r="H4" s="18">
        <v>200</v>
      </c>
      <c r="I4" s="41"/>
    </row>
    <row r="5" spans="1:9" ht="15.75" customHeight="1">
      <c r="A5" t="s">
        <v>11</v>
      </c>
      <c r="C5" s="19">
        <f>SUM(H4+H5)</f>
        <v>400</v>
      </c>
      <c r="D5" s="12">
        <v>39</v>
      </c>
      <c r="E5" s="13">
        <f>C5*D5</f>
        <v>15600</v>
      </c>
      <c r="G5" s="17" t="s">
        <v>12</v>
      </c>
      <c r="H5" s="20">
        <v>200</v>
      </c>
      <c r="I5" s="41"/>
    </row>
    <row r="6" spans="1:8" ht="15.75" customHeight="1">
      <c r="A6" t="s">
        <v>13</v>
      </c>
      <c r="C6" s="21">
        <v>50</v>
      </c>
      <c r="D6" s="12">
        <v>64</v>
      </c>
      <c r="E6" s="13">
        <f>C6*D6</f>
        <v>3200</v>
      </c>
      <c r="G6" s="22"/>
      <c r="H6" s="22"/>
    </row>
    <row r="7" spans="1:5" ht="15.75" customHeight="1">
      <c r="A7" s="23" t="s">
        <v>14</v>
      </c>
      <c r="B7" s="24"/>
      <c r="C7" s="25"/>
      <c r="D7" s="26"/>
      <c r="E7" s="27"/>
    </row>
    <row r="8" spans="1:5" ht="15.75" customHeight="1">
      <c r="A8" s="28" t="s">
        <v>15</v>
      </c>
      <c r="B8" s="1"/>
      <c r="C8" s="29">
        <f>SUM(C3:C6)</f>
        <v>1504</v>
      </c>
      <c r="D8" s="29">
        <f>E8/C8</f>
        <v>36.955452127659576</v>
      </c>
      <c r="E8" s="30">
        <f>SUM(E3:E6)</f>
        <v>55581</v>
      </c>
    </row>
    <row r="9" spans="7:8" ht="15.75" customHeight="1">
      <c r="G9" s="31" t="s">
        <v>16</v>
      </c>
      <c r="H9" s="32"/>
    </row>
    <row r="10" spans="1:8" s="1" customFormat="1" ht="19.5" customHeight="1">
      <c r="A10"/>
      <c r="B10"/>
      <c r="C10" s="2"/>
      <c r="D10" s="2"/>
      <c r="E10" s="2"/>
      <c r="F10" s="33">
        <f>E8/1000</f>
        <v>55.581</v>
      </c>
      <c r="G10" s="34">
        <f>E21-C8</f>
        <v>96</v>
      </c>
      <c r="H10" s="35"/>
    </row>
    <row r="15" spans="7:8" ht="12">
      <c r="G15" s="36" t="s">
        <v>17</v>
      </c>
      <c r="H15" s="37"/>
    </row>
    <row r="16" spans="7:8" ht="12">
      <c r="G16" s="38" t="s">
        <v>18</v>
      </c>
      <c r="H16" s="39"/>
    </row>
    <row r="17" spans="1:8" ht="12">
      <c r="A17" s="2"/>
      <c r="B17" s="2"/>
      <c r="D17" t="s">
        <v>19</v>
      </c>
      <c r="E17"/>
      <c r="G17" s="40"/>
      <c r="H17" s="40"/>
    </row>
    <row r="18" spans="4:5" ht="12">
      <c r="D18">
        <v>34.5</v>
      </c>
      <c r="E18" s="2">
        <v>1100</v>
      </c>
    </row>
    <row r="19" spans="4:5" ht="12">
      <c r="D19">
        <v>34.5</v>
      </c>
      <c r="E19" s="2">
        <v>1100</v>
      </c>
    </row>
    <row r="20" spans="4:5" ht="12">
      <c r="D20">
        <v>34.5</v>
      </c>
      <c r="E20" s="2">
        <v>1100</v>
      </c>
    </row>
    <row r="21" spans="4:5" ht="12">
      <c r="D21">
        <v>52.5</v>
      </c>
      <c r="E21" s="2">
        <v>1600</v>
      </c>
    </row>
    <row r="22" spans="4:5" ht="12">
      <c r="D22">
        <v>60</v>
      </c>
      <c r="E22" s="2">
        <v>1600</v>
      </c>
    </row>
    <row r="23" spans="4:5" ht="12">
      <c r="D23">
        <v>41</v>
      </c>
      <c r="E23" s="2">
        <v>1100</v>
      </c>
    </row>
  </sheetData>
  <sheetProtection/>
  <mergeCells count="6">
    <mergeCell ref="A1:B1"/>
    <mergeCell ref="C1:D1"/>
    <mergeCell ref="G3:H3"/>
    <mergeCell ref="G9:H9"/>
    <mergeCell ref="G10:H10"/>
    <mergeCell ref="G15:H15"/>
  </mergeCells>
  <conditionalFormatting sqref="G10:H10">
    <cfRule type="cellIs" priority="1" dxfId="0" operator="lessThan" stopIfTrue="1">
      <formula>5</formula>
    </cfRule>
    <cfRule type="cellIs" priority="2" dxfId="1" operator="between" stopIfTrue="1">
      <formula>5</formula>
      <formula>10</formula>
    </cfRule>
    <cfRule type="cellIs" priority="3" dxfId="2" operator="greaterThan" stopIfTrue="1">
      <formula>10</formula>
    </cfRule>
  </conditionalFormatting>
  <printOptions/>
  <pageMargins left="0.75" right="0.75" top="1" bottom="1" header="0.5" footer="0.5"/>
  <pageSetup fitToHeight="1" fitToWidth="1" horizontalDpi="600" verticalDpi="600" orientation="portrait"/>
  <ignoredErrors>
    <ignoredError sqref="D1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http://phreakmonkey.com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Cessna 172 Weight &amp; Balance Worksheet</dc:title>
  <dc:subject/>
  <dc:creator>K.C. Budd</dc:creator>
  <cp:keywords/>
  <dc:description/>
  <cp:lastModifiedBy>Mickey</cp:lastModifiedBy>
  <cp:lastPrinted>2009-11-11T15:53:14Z</cp:lastPrinted>
  <dcterms:created xsi:type="dcterms:W3CDTF">2002-01-11T02:08:39Z</dcterms:created>
  <dcterms:modified xsi:type="dcterms:W3CDTF">2021-10-30T15:32:59Z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KSOProductBuildV">
    <vt:lpwstr>2057-11.2.0.10323</vt:lpwstr>
  </property>
  <property fmtid="{D5CDD505-2E9C-101B-9397-08002B2CF9AE}" pid="4" name="I">
    <vt:lpwstr>7396EBB30E3E4686BE6F82AB57941385</vt:lpwstr>
  </property>
</Properties>
</file>